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495" windowHeight="10500"/>
  </bookViews>
  <sheets>
    <sheet name="采购申请表" sheetId="1" r:id="rId1"/>
  </sheets>
  <definedNames>
    <definedName name="_xlnm._FilterDatabase" localSheetId="0" hidden="1">采购申请表!$A$2:$I$37</definedName>
  </definedNames>
  <calcPr calcId="124519" concurrentCalc="0"/>
</workbook>
</file>

<file path=xl/calcChain.xml><?xml version="1.0" encoding="utf-8"?>
<calcChain xmlns="http://schemas.openxmlformats.org/spreadsheetml/2006/main">
  <c r="F36" i="1"/>
  <c r="F35"/>
  <c r="F34"/>
  <c r="F33"/>
  <c r="F32"/>
  <c r="F31"/>
  <c r="F30"/>
  <c r="F29"/>
  <c r="F28"/>
  <c r="F27"/>
  <c r="F26"/>
  <c r="F25"/>
  <c r="F24"/>
  <c r="F23"/>
  <c r="F19"/>
  <c r="F16"/>
  <c r="F15"/>
  <c r="F14"/>
  <c r="F13"/>
  <c r="F12"/>
  <c r="F11"/>
  <c r="F9"/>
  <c r="F8"/>
  <c r="F7"/>
  <c r="F6"/>
  <c r="F5"/>
  <c r="F4"/>
  <c r="F3"/>
</calcChain>
</file>

<file path=xl/sharedStrings.xml><?xml version="1.0" encoding="utf-8"?>
<sst xmlns="http://schemas.openxmlformats.org/spreadsheetml/2006/main" count="155" uniqueCount="85">
  <si>
    <t>序号</t>
  </si>
  <si>
    <t>材料名称</t>
  </si>
  <si>
    <t>规格型号</t>
  </si>
  <si>
    <t>用途/使用部位</t>
  </si>
  <si>
    <t>单位</t>
  </si>
  <si>
    <t>工程量</t>
  </si>
  <si>
    <t>合同单价（元）</t>
  </si>
  <si>
    <t>总价（元）</t>
  </si>
  <si>
    <t>块数</t>
  </si>
  <si>
    <t>备注</t>
  </si>
  <si>
    <t>芝麻黑烧面</t>
  </si>
  <si>
    <t>900*600*25</t>
  </si>
  <si>
    <t>入口大面铺装</t>
  </si>
  <si>
    <t>㎡</t>
  </si>
  <si>
    <t>1200*600*25</t>
  </si>
  <si>
    <t>边带加长板</t>
  </si>
  <si>
    <t>600*600*25</t>
  </si>
  <si>
    <t>平花小平台边带</t>
  </si>
  <si>
    <t>599*299*25</t>
  </si>
  <si>
    <t>迎宾浮雕大面</t>
  </si>
  <si>
    <t>芝麻灰烧面</t>
  </si>
  <si>
    <t>200*200*25</t>
  </si>
  <si>
    <t>迎宾浮雕边带</t>
  </si>
  <si>
    <t>299*299*25</t>
  </si>
  <si>
    <t>入口里边带</t>
  </si>
  <si>
    <t>400*299*25</t>
  </si>
  <si>
    <t>浮雕边带加长版本</t>
  </si>
  <si>
    <t>芝麻黑烧面路沿石</t>
  </si>
  <si>
    <t>600*200*150</t>
  </si>
  <si>
    <t>路沿石（待补剖面图）</t>
  </si>
  <si>
    <t>m</t>
  </si>
  <si>
    <t>材料费及加工费（可见面为烧面）</t>
  </si>
  <si>
    <t>芝麻黑烧面路沿石（弧形）</t>
  </si>
  <si>
    <t>材料费及加工费（可见面为烧面 弧形外R6m）</t>
  </si>
  <si>
    <t>雪浪石烧面</t>
  </si>
  <si>
    <t>1300*300*25</t>
  </si>
  <si>
    <t>桥</t>
  </si>
  <si>
    <t>1400*300*25</t>
  </si>
  <si>
    <t>水景中间</t>
  </si>
  <si>
    <t>1300*400*25</t>
  </si>
  <si>
    <t>桥加宽板</t>
  </si>
  <si>
    <t>西昌黑光面</t>
  </si>
  <si>
    <t>600*300*20</t>
  </si>
  <si>
    <t>水池压顶立面</t>
  </si>
  <si>
    <t>600*600*30</t>
  </si>
  <si>
    <t>水景大面</t>
  </si>
  <si>
    <t>600*200*70</t>
  </si>
  <si>
    <t>水景压顶三面光面</t>
  </si>
  <si>
    <t>材料费及加工费（可见面为光面）</t>
  </si>
  <si>
    <t>800*200*70</t>
  </si>
  <si>
    <t>水景压顶，样式详见水景压顶图，切45度斜边，用于碰角，左右各8张</t>
  </si>
  <si>
    <t>材料费及加工费（可见面为光面）
见附图1</t>
  </si>
  <si>
    <t>500*500*30</t>
  </si>
  <si>
    <t>迎宾水景平面</t>
  </si>
  <si>
    <t>500*200*70</t>
  </si>
  <si>
    <t>迎宾水景压顶</t>
  </si>
  <si>
    <t>700*200*70</t>
  </si>
  <si>
    <t>水景压顶，样式详见水景压顶图，切45度斜边，用于碰角，左右各58张</t>
  </si>
  <si>
    <t>碰角</t>
  </si>
  <si>
    <t>45度切角</t>
  </si>
  <si>
    <t>个</t>
  </si>
  <si>
    <t>500*150*20</t>
  </si>
  <si>
    <t>迎宾水景立面</t>
  </si>
  <si>
    <t>700*150*20</t>
  </si>
  <si>
    <t>中国黑烧面</t>
  </si>
  <si>
    <t>3000*1500*50</t>
  </si>
  <si>
    <t>入口处浮雕，阳刻，分4块拼接</t>
  </si>
  <si>
    <t>材料单价含材料费、雕刻费、运输费 见附图2</t>
  </si>
  <si>
    <t>4400*1300*50</t>
  </si>
  <si>
    <t>门楼处浮雕，阳刻，分5块拼接，弧形加工</t>
  </si>
  <si>
    <t>材料单价含材料费、雕刻费、运输费 见附图3</t>
  </si>
  <si>
    <t>1200*600*30</t>
  </si>
  <si>
    <t>中轴大面拼花</t>
  </si>
  <si>
    <t>299*299*30</t>
  </si>
  <si>
    <t>中轴边带</t>
  </si>
  <si>
    <t>299*299*50</t>
  </si>
  <si>
    <t>199*199*30</t>
  </si>
  <si>
    <t>199*199*50</t>
  </si>
  <si>
    <t>1000*500*30</t>
  </si>
  <si>
    <t>中间平台</t>
  </si>
  <si>
    <t>900*600*30</t>
  </si>
  <si>
    <t>大面铺装</t>
  </si>
  <si>
    <t>两边边带</t>
  </si>
  <si>
    <t>合计</t>
  </si>
  <si>
    <t>汉中吾悦广场--石材清单</t>
    <phoneticPr fontId="10" type="noConversion"/>
  </si>
</sst>
</file>

<file path=xl/styles.xml><?xml version="1.0" encoding="utf-8"?>
<styleSheet xmlns="http://schemas.openxmlformats.org/spreadsheetml/2006/main">
  <numFmts count="2">
    <numFmt numFmtId="176" formatCode="0.000_ "/>
    <numFmt numFmtId="177" formatCode="0.00_ "/>
  </numFmts>
  <fonts count="11">
    <font>
      <sz val="11"/>
      <color indexed="8"/>
      <name val="宋体"/>
      <charset val="134"/>
    </font>
    <font>
      <sz val="14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u/>
      <sz val="24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/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 shrinkToFit="1"/>
    </xf>
    <xf numFmtId="0" fontId="6" fillId="0" borderId="1" xfId="0" applyFont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wrapText="1" shrinkToFit="1"/>
    </xf>
    <xf numFmtId="177" fontId="6" fillId="0" borderId="1" xfId="0" applyNumberFormat="1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 shrinkToFit="1"/>
    </xf>
    <xf numFmtId="177" fontId="8" fillId="0" borderId="1" xfId="0" applyNumberFormat="1" applyFont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 shrinkToFi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mruColors>
      <color rgb="FFFFFF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8"/>
  <sheetViews>
    <sheetView tabSelected="1" view="pageBreakPreview" zoomScaleSheetLayoutView="100" workbookViewId="0">
      <selection activeCell="I44" sqref="I44"/>
    </sheetView>
  </sheetViews>
  <sheetFormatPr defaultColWidth="9" defaultRowHeight="13.5"/>
  <cols>
    <col min="1" max="1" width="11.25" style="3" customWidth="1"/>
    <col min="2" max="2" width="18.125" style="3" customWidth="1"/>
    <col min="3" max="3" width="16" style="3" customWidth="1"/>
    <col min="4" max="4" width="20.375" style="3" customWidth="1"/>
    <col min="5" max="5" width="8.25" style="4" customWidth="1"/>
    <col min="6" max="6" width="10.125" style="4" customWidth="1"/>
    <col min="7" max="7" width="11" style="3" customWidth="1"/>
    <col min="8" max="8" width="10.625" style="5" customWidth="1"/>
    <col min="9" max="9" width="8" style="3" customWidth="1"/>
    <col min="10" max="10" width="29.875" style="2" customWidth="1"/>
    <col min="11" max="16384" width="9" style="2"/>
  </cols>
  <sheetData>
    <row r="1" spans="1:10" ht="25.5" customHeight="1">
      <c r="A1" s="23" t="s">
        <v>84</v>
      </c>
      <c r="B1" s="23"/>
      <c r="C1" s="23"/>
      <c r="D1" s="23"/>
      <c r="E1" s="24"/>
      <c r="F1" s="24"/>
      <c r="G1" s="23"/>
      <c r="H1" s="23"/>
      <c r="I1" s="23"/>
      <c r="J1" s="23"/>
    </row>
    <row r="2" spans="1:10" s="1" customFormat="1" ht="57" customHeight="1">
      <c r="A2" s="6" t="s">
        <v>0</v>
      </c>
      <c r="B2" s="7" t="s">
        <v>1</v>
      </c>
      <c r="C2" s="7" t="s">
        <v>2</v>
      </c>
      <c r="D2" s="8" t="s">
        <v>3</v>
      </c>
      <c r="E2" s="9" t="s">
        <v>4</v>
      </c>
      <c r="F2" s="9" t="s">
        <v>5</v>
      </c>
      <c r="G2" s="8" t="s">
        <v>6</v>
      </c>
      <c r="H2" s="10" t="s">
        <v>7</v>
      </c>
      <c r="I2" s="8" t="s">
        <v>8</v>
      </c>
      <c r="J2" s="11" t="s">
        <v>9</v>
      </c>
    </row>
    <row r="3" spans="1:10" s="1" customFormat="1" ht="29.1" customHeight="1">
      <c r="A3" s="11">
        <v>1</v>
      </c>
      <c r="B3" s="12" t="s">
        <v>10</v>
      </c>
      <c r="C3" s="13" t="s">
        <v>11</v>
      </c>
      <c r="D3" s="12" t="s">
        <v>12</v>
      </c>
      <c r="E3" s="14" t="s">
        <v>13</v>
      </c>
      <c r="F3" s="15">
        <f>0.9*0.6*190</f>
        <v>102.6</v>
      </c>
      <c r="G3" s="16"/>
      <c r="H3" s="17"/>
      <c r="I3" s="16">
        <v>190</v>
      </c>
      <c r="J3" s="11"/>
    </row>
    <row r="4" spans="1:10" s="1" customFormat="1" ht="29.1" customHeight="1">
      <c r="A4" s="11">
        <v>2</v>
      </c>
      <c r="B4" s="12" t="s">
        <v>10</v>
      </c>
      <c r="C4" s="13" t="s">
        <v>14</v>
      </c>
      <c r="D4" s="12" t="s">
        <v>15</v>
      </c>
      <c r="E4" s="14" t="s">
        <v>13</v>
      </c>
      <c r="F4" s="15">
        <f>1.2*0.6*22</f>
        <v>15.84</v>
      </c>
      <c r="G4" s="16"/>
      <c r="H4" s="17"/>
      <c r="I4" s="16">
        <v>22</v>
      </c>
      <c r="J4" s="11"/>
    </row>
    <row r="5" spans="1:10" s="1" customFormat="1" ht="29.1" customHeight="1">
      <c r="A5" s="11">
        <v>3</v>
      </c>
      <c r="B5" s="12" t="s">
        <v>10</v>
      </c>
      <c r="C5" s="13" t="s">
        <v>16</v>
      </c>
      <c r="D5" s="12" t="s">
        <v>17</v>
      </c>
      <c r="E5" s="14" t="s">
        <v>13</v>
      </c>
      <c r="F5" s="15">
        <f>0.6*0.6*20</f>
        <v>7.2</v>
      </c>
      <c r="G5" s="16"/>
      <c r="H5" s="17"/>
      <c r="I5" s="16">
        <v>20</v>
      </c>
      <c r="J5" s="11"/>
    </row>
    <row r="6" spans="1:10" s="1" customFormat="1" ht="29.1" customHeight="1">
      <c r="A6" s="11">
        <v>4</v>
      </c>
      <c r="B6" s="12" t="s">
        <v>10</v>
      </c>
      <c r="C6" s="13" t="s">
        <v>18</v>
      </c>
      <c r="D6" s="12" t="s">
        <v>19</v>
      </c>
      <c r="E6" s="14" t="s">
        <v>13</v>
      </c>
      <c r="F6" s="15">
        <f>0.599*0.299*118</f>
        <v>21.133918000000001</v>
      </c>
      <c r="G6" s="18"/>
      <c r="H6" s="17"/>
      <c r="I6" s="18">
        <v>118</v>
      </c>
      <c r="J6" s="11"/>
    </row>
    <row r="7" spans="1:10" ht="29.1" customHeight="1">
      <c r="A7" s="11">
        <v>5</v>
      </c>
      <c r="B7" s="12" t="s">
        <v>20</v>
      </c>
      <c r="C7" s="13" t="s">
        <v>21</v>
      </c>
      <c r="D7" s="12" t="s">
        <v>22</v>
      </c>
      <c r="E7" s="14" t="s">
        <v>13</v>
      </c>
      <c r="F7" s="15">
        <f>0.2*0.2*175</f>
        <v>7</v>
      </c>
      <c r="G7" s="19"/>
      <c r="H7" s="17"/>
      <c r="I7" s="19">
        <v>175</v>
      </c>
      <c r="J7" s="21"/>
    </row>
    <row r="8" spans="1:10" ht="29.1" customHeight="1">
      <c r="A8" s="11">
        <v>6</v>
      </c>
      <c r="B8" s="12" t="s">
        <v>20</v>
      </c>
      <c r="C8" s="13" t="s">
        <v>23</v>
      </c>
      <c r="D8" s="12" t="s">
        <v>24</v>
      </c>
      <c r="E8" s="14" t="s">
        <v>13</v>
      </c>
      <c r="F8" s="15">
        <f>0.299*0.299*331</f>
        <v>29.591730999999999</v>
      </c>
      <c r="G8" s="19"/>
      <c r="H8" s="17"/>
      <c r="I8" s="19">
        <v>331</v>
      </c>
      <c r="J8" s="21"/>
    </row>
    <row r="9" spans="1:10" ht="29.1" customHeight="1">
      <c r="A9" s="11">
        <v>7</v>
      </c>
      <c r="B9" s="12" t="s">
        <v>20</v>
      </c>
      <c r="C9" s="13" t="s">
        <v>25</v>
      </c>
      <c r="D9" s="12" t="s">
        <v>26</v>
      </c>
      <c r="E9" s="14" t="s">
        <v>13</v>
      </c>
      <c r="F9" s="15">
        <f>0.4*0.3*2</f>
        <v>0.24</v>
      </c>
      <c r="G9" s="19"/>
      <c r="H9" s="17"/>
      <c r="I9" s="19">
        <v>2</v>
      </c>
      <c r="J9" s="21"/>
    </row>
    <row r="10" spans="1:10" ht="29.1" customHeight="1">
      <c r="A10" s="11">
        <v>8</v>
      </c>
      <c r="B10" s="12" t="s">
        <v>27</v>
      </c>
      <c r="C10" s="13" t="s">
        <v>28</v>
      </c>
      <c r="D10" s="12" t="s">
        <v>29</v>
      </c>
      <c r="E10" s="14" t="s">
        <v>30</v>
      </c>
      <c r="F10" s="14">
        <v>24</v>
      </c>
      <c r="G10" s="19"/>
      <c r="H10" s="17"/>
      <c r="I10" s="19">
        <v>40</v>
      </c>
      <c r="J10" s="22" t="s">
        <v>31</v>
      </c>
    </row>
    <row r="11" spans="1:10" ht="42" customHeight="1">
      <c r="A11" s="11">
        <v>9</v>
      </c>
      <c r="B11" s="12" t="s">
        <v>32</v>
      </c>
      <c r="C11" s="13" t="s">
        <v>28</v>
      </c>
      <c r="D11" s="12" t="s">
        <v>29</v>
      </c>
      <c r="E11" s="14" t="s">
        <v>30</v>
      </c>
      <c r="F11" s="14">
        <f>0.6*34</f>
        <v>20.399999999999999</v>
      </c>
      <c r="G11" s="16"/>
      <c r="H11" s="17"/>
      <c r="I11" s="16">
        <v>34</v>
      </c>
      <c r="J11" s="22" t="s">
        <v>33</v>
      </c>
    </row>
    <row r="12" spans="1:10" ht="29.1" customHeight="1">
      <c r="A12" s="11">
        <v>10</v>
      </c>
      <c r="B12" s="12" t="s">
        <v>34</v>
      </c>
      <c r="C12" s="13" t="s">
        <v>35</v>
      </c>
      <c r="D12" s="12" t="s">
        <v>36</v>
      </c>
      <c r="E12" s="14" t="s">
        <v>13</v>
      </c>
      <c r="F12" s="14">
        <f>1.3*0.3*39</f>
        <v>15.21</v>
      </c>
      <c r="G12" s="16"/>
      <c r="H12" s="17"/>
      <c r="I12" s="16">
        <v>39</v>
      </c>
      <c r="J12" s="21"/>
    </row>
    <row r="13" spans="1:10" ht="29.1" customHeight="1">
      <c r="A13" s="11">
        <v>11</v>
      </c>
      <c r="B13" s="12" t="s">
        <v>34</v>
      </c>
      <c r="C13" s="13" t="s">
        <v>37</v>
      </c>
      <c r="D13" s="12" t="s">
        <v>38</v>
      </c>
      <c r="E13" s="14" t="s">
        <v>13</v>
      </c>
      <c r="F13" s="14">
        <f>1.4*0.3*8</f>
        <v>3.36</v>
      </c>
      <c r="G13" s="16"/>
      <c r="H13" s="17"/>
      <c r="I13" s="16">
        <v>8</v>
      </c>
      <c r="J13" s="21"/>
    </row>
    <row r="14" spans="1:10" ht="29.1" customHeight="1">
      <c r="A14" s="11">
        <v>12</v>
      </c>
      <c r="B14" s="12" t="s">
        <v>34</v>
      </c>
      <c r="C14" s="13" t="s">
        <v>39</v>
      </c>
      <c r="D14" s="12" t="s">
        <v>40</v>
      </c>
      <c r="E14" s="14" t="s">
        <v>13</v>
      </c>
      <c r="F14" s="14">
        <f>1.3*0.4*4</f>
        <v>2.08</v>
      </c>
      <c r="G14" s="18"/>
      <c r="H14" s="17"/>
      <c r="I14" s="18">
        <v>4</v>
      </c>
      <c r="J14" s="21"/>
    </row>
    <row r="15" spans="1:10" ht="29.1" customHeight="1">
      <c r="A15" s="11">
        <v>13</v>
      </c>
      <c r="B15" s="12" t="s">
        <v>41</v>
      </c>
      <c r="C15" s="13" t="s">
        <v>42</v>
      </c>
      <c r="D15" s="12" t="s">
        <v>43</v>
      </c>
      <c r="E15" s="14" t="s">
        <v>13</v>
      </c>
      <c r="F15" s="14">
        <f>0.6*0.3*70</f>
        <v>12.6</v>
      </c>
      <c r="G15" s="19"/>
      <c r="H15" s="17"/>
      <c r="I15" s="19">
        <v>70</v>
      </c>
      <c r="J15" s="21"/>
    </row>
    <row r="16" spans="1:10" ht="29.1" customHeight="1">
      <c r="A16" s="11">
        <v>14</v>
      </c>
      <c r="B16" s="12" t="s">
        <v>41</v>
      </c>
      <c r="C16" s="13" t="s">
        <v>44</v>
      </c>
      <c r="D16" s="12" t="s">
        <v>45</v>
      </c>
      <c r="E16" s="14" t="s">
        <v>13</v>
      </c>
      <c r="F16" s="14">
        <f>0.6*0.6*130</f>
        <v>46.8</v>
      </c>
      <c r="G16" s="19"/>
      <c r="H16" s="17"/>
      <c r="I16" s="19">
        <v>130</v>
      </c>
      <c r="J16" s="21"/>
    </row>
    <row r="17" spans="1:10" ht="29.1" customHeight="1">
      <c r="A17" s="11">
        <v>15</v>
      </c>
      <c r="B17" s="12" t="s">
        <v>41</v>
      </c>
      <c r="C17" s="13" t="s">
        <v>46</v>
      </c>
      <c r="D17" s="12" t="s">
        <v>47</v>
      </c>
      <c r="E17" s="14" t="s">
        <v>30</v>
      </c>
      <c r="F17" s="14">
        <v>31.8</v>
      </c>
      <c r="G17" s="19"/>
      <c r="H17" s="17"/>
      <c r="I17" s="19">
        <v>53</v>
      </c>
      <c r="J17" s="22" t="s">
        <v>48</v>
      </c>
    </row>
    <row r="18" spans="1:10" ht="54.95" customHeight="1">
      <c r="A18" s="11">
        <v>16</v>
      </c>
      <c r="B18" s="12" t="s">
        <v>41</v>
      </c>
      <c r="C18" s="13" t="s">
        <v>49</v>
      </c>
      <c r="D18" s="12" t="s">
        <v>50</v>
      </c>
      <c r="E18" s="14" t="s">
        <v>30</v>
      </c>
      <c r="F18" s="14">
        <v>12.8</v>
      </c>
      <c r="G18" s="19"/>
      <c r="H18" s="17"/>
      <c r="I18" s="19">
        <v>16</v>
      </c>
      <c r="J18" s="22" t="s">
        <v>51</v>
      </c>
    </row>
    <row r="19" spans="1:10" ht="29.1" customHeight="1">
      <c r="A19" s="11">
        <v>17</v>
      </c>
      <c r="B19" s="12" t="s">
        <v>41</v>
      </c>
      <c r="C19" s="13" t="s">
        <v>52</v>
      </c>
      <c r="D19" s="12" t="s">
        <v>53</v>
      </c>
      <c r="E19" s="14" t="s">
        <v>13</v>
      </c>
      <c r="F19" s="14">
        <f>0.5*0.5*167</f>
        <v>41.75</v>
      </c>
      <c r="G19" s="16"/>
      <c r="H19" s="17"/>
      <c r="I19" s="16">
        <v>167</v>
      </c>
      <c r="J19" s="21"/>
    </row>
    <row r="20" spans="1:10" ht="29.1" customHeight="1">
      <c r="A20" s="11">
        <v>18</v>
      </c>
      <c r="B20" s="12" t="s">
        <v>41</v>
      </c>
      <c r="C20" s="13" t="s">
        <v>54</v>
      </c>
      <c r="D20" s="12" t="s">
        <v>55</v>
      </c>
      <c r="E20" s="14" t="s">
        <v>30</v>
      </c>
      <c r="F20" s="14">
        <v>72.5</v>
      </c>
      <c r="G20" s="16"/>
      <c r="H20" s="17"/>
      <c r="I20" s="16">
        <v>145</v>
      </c>
      <c r="J20" s="22" t="s">
        <v>48</v>
      </c>
    </row>
    <row r="21" spans="1:10" ht="57" customHeight="1">
      <c r="A21" s="11">
        <v>19</v>
      </c>
      <c r="B21" s="12" t="s">
        <v>41</v>
      </c>
      <c r="C21" s="13" t="s">
        <v>56</v>
      </c>
      <c r="D21" s="12" t="s">
        <v>57</v>
      </c>
      <c r="E21" s="14" t="s">
        <v>30</v>
      </c>
      <c r="F21" s="14">
        <v>81.2</v>
      </c>
      <c r="G21" s="16"/>
      <c r="H21" s="17"/>
      <c r="I21" s="16">
        <v>116</v>
      </c>
      <c r="J21" s="22" t="s">
        <v>48</v>
      </c>
    </row>
    <row r="22" spans="1:10" ht="29.1" customHeight="1">
      <c r="A22" s="11">
        <v>20</v>
      </c>
      <c r="B22" s="12" t="s">
        <v>58</v>
      </c>
      <c r="C22" s="13" t="s">
        <v>59</v>
      </c>
      <c r="D22" s="12"/>
      <c r="E22" s="14" t="s">
        <v>60</v>
      </c>
      <c r="F22" s="14">
        <v>132</v>
      </c>
      <c r="G22" s="16"/>
      <c r="H22" s="17"/>
      <c r="I22" s="16"/>
      <c r="J22" s="21"/>
    </row>
    <row r="23" spans="1:10" ht="29.1" customHeight="1">
      <c r="A23" s="11">
        <v>21</v>
      </c>
      <c r="B23" s="12" t="s">
        <v>41</v>
      </c>
      <c r="C23" s="13" t="s">
        <v>61</v>
      </c>
      <c r="D23" s="12" t="s">
        <v>62</v>
      </c>
      <c r="E23" s="14" t="s">
        <v>13</v>
      </c>
      <c r="F23" s="14">
        <f>0.5*0.15*72</f>
        <v>5.4</v>
      </c>
      <c r="G23" s="18"/>
      <c r="H23" s="17"/>
      <c r="I23" s="18">
        <v>72</v>
      </c>
      <c r="J23" s="21"/>
    </row>
    <row r="24" spans="1:10" ht="29.1" customHeight="1">
      <c r="A24" s="11">
        <v>22</v>
      </c>
      <c r="B24" s="12" t="s">
        <v>41</v>
      </c>
      <c r="C24" s="13" t="s">
        <v>63</v>
      </c>
      <c r="D24" s="12" t="s">
        <v>62</v>
      </c>
      <c r="E24" s="14" t="s">
        <v>13</v>
      </c>
      <c r="F24" s="14">
        <f>0.7*0.15*58</f>
        <v>6.09</v>
      </c>
      <c r="G24" s="19"/>
      <c r="H24" s="17"/>
      <c r="I24" s="19">
        <v>58</v>
      </c>
      <c r="J24" s="21"/>
    </row>
    <row r="25" spans="1:10" ht="29.1" customHeight="1">
      <c r="A25" s="11">
        <v>23</v>
      </c>
      <c r="B25" s="12" t="s">
        <v>64</v>
      </c>
      <c r="C25" s="13" t="s">
        <v>65</v>
      </c>
      <c r="D25" s="12" t="s">
        <v>66</v>
      </c>
      <c r="E25" s="14" t="s">
        <v>13</v>
      </c>
      <c r="F25" s="14">
        <f>3*1.5*1</f>
        <v>4.5</v>
      </c>
      <c r="G25" s="19"/>
      <c r="H25" s="17"/>
      <c r="I25" s="19">
        <v>1</v>
      </c>
      <c r="J25" s="22" t="s">
        <v>67</v>
      </c>
    </row>
    <row r="26" spans="1:10" ht="29.1" customHeight="1">
      <c r="A26" s="11">
        <v>24</v>
      </c>
      <c r="B26" s="12" t="s">
        <v>64</v>
      </c>
      <c r="C26" s="13" t="s">
        <v>68</v>
      </c>
      <c r="D26" s="12" t="s">
        <v>69</v>
      </c>
      <c r="E26" s="14" t="s">
        <v>13</v>
      </c>
      <c r="F26" s="14">
        <f>4.4*1.3*1</f>
        <v>5.72</v>
      </c>
      <c r="G26" s="19"/>
      <c r="H26" s="17"/>
      <c r="I26" s="19">
        <v>1</v>
      </c>
      <c r="J26" s="22" t="s">
        <v>70</v>
      </c>
    </row>
    <row r="27" spans="1:10" ht="29.1" customHeight="1">
      <c r="A27" s="11">
        <v>25</v>
      </c>
      <c r="B27" s="12" t="s">
        <v>10</v>
      </c>
      <c r="C27" s="13" t="s">
        <v>71</v>
      </c>
      <c r="D27" s="12" t="s">
        <v>72</v>
      </c>
      <c r="E27" s="14" t="s">
        <v>13</v>
      </c>
      <c r="F27" s="14">
        <f>1.2*0.6*302</f>
        <v>217.44</v>
      </c>
      <c r="G27" s="19"/>
      <c r="H27" s="17"/>
      <c r="I27" s="19">
        <v>302</v>
      </c>
      <c r="J27" s="21"/>
    </row>
    <row r="28" spans="1:10" ht="29.1" customHeight="1">
      <c r="A28" s="11">
        <v>26</v>
      </c>
      <c r="B28" s="12" t="s">
        <v>10</v>
      </c>
      <c r="C28" s="13" t="s">
        <v>44</v>
      </c>
      <c r="D28" s="12" t="s">
        <v>72</v>
      </c>
      <c r="E28" s="14" t="s">
        <v>13</v>
      </c>
      <c r="F28" s="14">
        <f>0.6*0.6*76</f>
        <v>27.36</v>
      </c>
      <c r="G28" s="19"/>
      <c r="H28" s="17"/>
      <c r="I28" s="19">
        <v>76</v>
      </c>
      <c r="J28" s="21"/>
    </row>
    <row r="29" spans="1:10" ht="29.1" customHeight="1">
      <c r="A29" s="11">
        <v>27</v>
      </c>
      <c r="B29" s="12" t="s">
        <v>20</v>
      </c>
      <c r="C29" s="13" t="s">
        <v>73</v>
      </c>
      <c r="D29" s="12" t="s">
        <v>74</v>
      </c>
      <c r="E29" s="14" t="s">
        <v>13</v>
      </c>
      <c r="F29" s="20">
        <f>0.299*0.299*315</f>
        <v>28.161314999999998</v>
      </c>
      <c r="G29" s="19"/>
      <c r="H29" s="17"/>
      <c r="I29" s="19">
        <v>315</v>
      </c>
      <c r="J29" s="21"/>
    </row>
    <row r="30" spans="1:10" ht="29.1" customHeight="1">
      <c r="A30" s="11">
        <v>28</v>
      </c>
      <c r="B30" s="12" t="s">
        <v>20</v>
      </c>
      <c r="C30" s="13" t="s">
        <v>75</v>
      </c>
      <c r="D30" s="12" t="s">
        <v>74</v>
      </c>
      <c r="E30" s="14" t="s">
        <v>13</v>
      </c>
      <c r="F30" s="20">
        <f>0.299*0.299*276</f>
        <v>24.674676000000002</v>
      </c>
      <c r="G30" s="19"/>
      <c r="H30" s="17"/>
      <c r="I30" s="19">
        <v>276</v>
      </c>
      <c r="J30" s="21"/>
    </row>
    <row r="31" spans="1:10" ht="29.1" customHeight="1">
      <c r="A31" s="11">
        <v>29</v>
      </c>
      <c r="B31" s="12" t="s">
        <v>20</v>
      </c>
      <c r="C31" s="13" t="s">
        <v>76</v>
      </c>
      <c r="D31" s="12" t="s">
        <v>74</v>
      </c>
      <c r="E31" s="14" t="s">
        <v>13</v>
      </c>
      <c r="F31" s="20">
        <f>0.199*0.199*414</f>
        <v>16.394814</v>
      </c>
      <c r="G31" s="16"/>
      <c r="H31" s="17"/>
      <c r="I31" s="16">
        <v>414</v>
      </c>
      <c r="J31" s="21"/>
    </row>
    <row r="32" spans="1:10" ht="29.1" customHeight="1">
      <c r="A32" s="11">
        <v>30</v>
      </c>
      <c r="B32" s="12" t="s">
        <v>20</v>
      </c>
      <c r="C32" s="13" t="s">
        <v>77</v>
      </c>
      <c r="D32" s="12" t="s">
        <v>74</v>
      </c>
      <c r="E32" s="14" t="s">
        <v>13</v>
      </c>
      <c r="F32" s="20">
        <f>0.199*0.199*233</f>
        <v>9.2270330000000005</v>
      </c>
      <c r="G32" s="16"/>
      <c r="H32" s="17"/>
      <c r="I32" s="16">
        <v>233</v>
      </c>
      <c r="J32" s="21"/>
    </row>
    <row r="33" spans="1:10" ht="29.1" customHeight="1">
      <c r="A33" s="11">
        <v>31</v>
      </c>
      <c r="B33" s="12" t="s">
        <v>10</v>
      </c>
      <c r="C33" s="13" t="s">
        <v>78</v>
      </c>
      <c r="D33" s="12" t="s">
        <v>79</v>
      </c>
      <c r="E33" s="14" t="s">
        <v>13</v>
      </c>
      <c r="F33" s="14">
        <f>1*0.5*160</f>
        <v>80</v>
      </c>
      <c r="G33" s="16"/>
      <c r="H33" s="17"/>
      <c r="I33" s="16">
        <v>160</v>
      </c>
      <c r="J33" s="21"/>
    </row>
    <row r="34" spans="1:10" ht="29.1" customHeight="1">
      <c r="A34" s="11">
        <v>32</v>
      </c>
      <c r="B34" s="12" t="s">
        <v>10</v>
      </c>
      <c r="C34" s="13" t="s">
        <v>80</v>
      </c>
      <c r="D34" s="12" t="s">
        <v>81</v>
      </c>
      <c r="E34" s="14" t="s">
        <v>13</v>
      </c>
      <c r="F34" s="14">
        <f>0.9*0.6*510</f>
        <v>275.39999999999998</v>
      </c>
      <c r="G34" s="18"/>
      <c r="H34" s="17"/>
      <c r="I34" s="18">
        <v>510</v>
      </c>
      <c r="J34" s="21"/>
    </row>
    <row r="35" spans="1:10" ht="29.1" customHeight="1">
      <c r="A35" s="11">
        <v>33</v>
      </c>
      <c r="B35" s="12" t="s">
        <v>20</v>
      </c>
      <c r="C35" s="13" t="s">
        <v>76</v>
      </c>
      <c r="D35" s="12" t="s">
        <v>82</v>
      </c>
      <c r="E35" s="14" t="s">
        <v>13</v>
      </c>
      <c r="F35" s="20">
        <f>0.199*0.199*462</f>
        <v>18.295662</v>
      </c>
      <c r="G35" s="19"/>
      <c r="H35" s="17"/>
      <c r="I35" s="19">
        <v>462</v>
      </c>
      <c r="J35" s="21"/>
    </row>
    <row r="36" spans="1:10" ht="29.1" customHeight="1">
      <c r="A36" s="11">
        <v>34</v>
      </c>
      <c r="B36" s="12" t="s">
        <v>20</v>
      </c>
      <c r="C36" s="13" t="s">
        <v>73</v>
      </c>
      <c r="D36" s="12" t="s">
        <v>82</v>
      </c>
      <c r="E36" s="14" t="s">
        <v>13</v>
      </c>
      <c r="F36" s="20">
        <f>0.299*0.299*243</f>
        <v>21.724443000000001</v>
      </c>
      <c r="G36" s="16"/>
      <c r="H36" s="17"/>
      <c r="I36" s="16">
        <v>243</v>
      </c>
      <c r="J36" s="21"/>
    </row>
    <row r="37" spans="1:10" ht="29.1" customHeight="1">
      <c r="A37" s="11" t="s">
        <v>83</v>
      </c>
      <c r="B37" s="12"/>
      <c r="C37" s="13"/>
      <c r="D37" s="12"/>
      <c r="E37" s="14"/>
      <c r="F37" s="20"/>
      <c r="G37" s="16"/>
      <c r="H37" s="17"/>
      <c r="I37" s="16"/>
      <c r="J37" s="21"/>
    </row>
    <row r="38" spans="1:10" ht="45.95" customHeight="1"/>
  </sheetData>
  <autoFilter ref="A2:I37">
    <extLst/>
  </autoFilter>
  <mergeCells count="1">
    <mergeCell ref="A1:J1"/>
  </mergeCells>
  <phoneticPr fontId="10" type="noConversion"/>
  <pageMargins left="0.69930555555555596" right="0.27916666666666701" top="0.46875" bottom="0.46875" header="0.3" footer="0.3"/>
  <pageSetup paperSize="9" scale="93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采购申请表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微软用户</cp:lastModifiedBy>
  <cp:lastPrinted>2017-02-26T08:11:00Z</cp:lastPrinted>
  <dcterms:created xsi:type="dcterms:W3CDTF">2014-10-31T01:36:00Z</dcterms:created>
  <dcterms:modified xsi:type="dcterms:W3CDTF">2018-08-24T09:18:58Z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